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  <sheet name="Hoja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<sst xmlns="http://schemas.openxmlformats.org/spreadsheetml/2006/main" count="60" uniqueCount="53">
  <si>
    <t xml:space="preserve">AGUERO MARTIN HECTOR FRANCISCO C/ SINDICATO DE OBREROS Y EMPLEADOS TELEFONICOS DE TUCUMAN (SOETTUC</t>
  </si>
  <si>
    <t xml:space="preserve">Fecha de Ingreso: 01/01/2015</t>
  </si>
  <si>
    <t xml:space="preserve">Antigüedad:2a, 5m, 6ds</t>
  </si>
  <si>
    <t xml:space="preserve">Fecha de Egreso: 06/06/2018</t>
  </si>
  <si>
    <t xml:space="preserve">CCT 376/16</t>
  </si>
  <si>
    <t xml:space="preserve">Categ: Maestranza IV</t>
  </si>
  <si>
    <t xml:space="preserve">CALCULO REMUNERACION AL DISTRACTO</t>
  </si>
  <si>
    <t xml:space="preserve">Básico </t>
  </si>
  <si>
    <t xml:space="preserve">Antigüedad</t>
  </si>
  <si>
    <t xml:space="preserve">Presentismo</t>
  </si>
  <si>
    <t xml:space="preserve">PLANILLA DE CAPITAL E INTERESES DE CONDENA</t>
  </si>
  <si>
    <t xml:space="preserve">1- Indemniz por Antigüedad</t>
  </si>
  <si>
    <t xml:space="preserve">x 3</t>
  </si>
  <si>
    <t xml:space="preserve">2- Indemniz Sust Preaviso</t>
  </si>
  <si>
    <t xml:space="preserve">x 1</t>
  </si>
  <si>
    <t xml:space="preserve">Inicdencia SAC</t>
  </si>
  <si>
    <t xml:space="preserve">/12</t>
  </si>
  <si>
    <t xml:space="preserve">3- 6 ds Junio</t>
  </si>
  <si>
    <t xml:space="preserve">x 6/30</t>
  </si>
  <si>
    <t xml:space="preserve"> Integracion Mes Despido</t>
  </si>
  <si>
    <t xml:space="preserve">x 24/30</t>
  </si>
  <si>
    <t xml:space="preserve">Incidencia SAC</t>
  </si>
  <si>
    <t xml:space="preserve">4-SAC 1er Sem/18</t>
  </si>
  <si>
    <t xml:space="preserve">x156/360</t>
  </si>
  <si>
    <t xml:space="preserve">5- Vac Prop/18</t>
  </si>
  <si>
    <t xml:space="preserve">$24999,20/25x14x(156/360)</t>
  </si>
  <si>
    <t xml:space="preserve">6- Ley 24013 </t>
  </si>
  <si>
    <t xml:space="preserve">Art 8</t>
  </si>
  <si>
    <t xml:space="preserve">x 29/4</t>
  </si>
  <si>
    <t xml:space="preserve">Art 15</t>
  </si>
  <si>
    <t xml:space="preserve">7- Ley 25323 Art 2</t>
  </si>
  <si>
    <t xml:space="preserve">50%x($73497,6+$24499,20+$19599,36)</t>
  </si>
  <si>
    <t xml:space="preserve">Tasa Activa BN desde el 12/09/2019 al 31/07/2024</t>
  </si>
  <si>
    <t xml:space="preserve">Total Rubros 1 a 7 reexp en $ al 31/07/2024</t>
  </si>
  <si>
    <t xml:space="preserve">8- Diferencias Salariales</t>
  </si>
  <si>
    <t xml:space="preserve">Jul-Ag/16</t>
  </si>
  <si>
    <t xml:space="preserve">Sep-Dic/16</t>
  </si>
  <si>
    <t xml:space="preserve">En-Mar/17</t>
  </si>
  <si>
    <t xml:space="preserve">Ab-Jun/17</t>
  </si>
  <si>
    <t xml:space="preserve">Jul-Ag/17</t>
  </si>
  <si>
    <t xml:space="preserve">Sep-Dic/17</t>
  </si>
  <si>
    <t xml:space="preserve">En-May/18</t>
  </si>
  <si>
    <t xml:space="preserve">Periodo</t>
  </si>
  <si>
    <t xml:space="preserve">Percibió</t>
  </si>
  <si>
    <t xml:space="preserve">Debió Percibir</t>
  </si>
  <si>
    <t xml:space="preserve">Diferencia</t>
  </si>
  <si>
    <t xml:space="preserve">Tasa Activa al 31/07/2024</t>
  </si>
  <si>
    <t xml:space="preserve">Intereses al 31/07/2024</t>
  </si>
  <si>
    <t xml:space="preserve">Total Diferencias</t>
  </si>
  <si>
    <t xml:space="preserve">Total Intereses al 31/07/2024</t>
  </si>
  <si>
    <t xml:space="preserve">Total Rubro 8 reexp en $ al 31/07/2024</t>
  </si>
  <si>
    <t xml:space="preserve">RESUMEN DE CONDENA</t>
  </si>
  <si>
    <t xml:space="preserve">TOTAL CONDENA reexp en $ al 31/07/2024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</si>
</sst>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&quot;$ &quot;#,##0.00"/>
    <numFmt numFmtId="166" formatCode="0.00\ %"/>
    <numFmt numFmtId="167" formatCode="mmm\-yy"/>
    <numFmt numFmtId="168" formatCode="0\ 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212529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 style="thin"/>
      <bottom style="double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52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89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H28" activeCellId="0" sqref="H28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2.64"/>
    <col collapsed="false" customWidth="true" hidden="false" outlineLevel="0" max="3" min="3" style="0" width="18.47"/>
    <col collapsed="false" customWidth="true" hidden="false" outlineLevel="0" max="4" min="4" style="0" width="13.89"/>
    <col collapsed="false" customWidth="true" hidden="false" outlineLevel="0" max="5" min="5" style="0" width="13.29"/>
    <col collapsed="false" customWidth="true" hidden="false" outlineLevel="0" max="6" min="6" style="1" width="15.42"/>
  </cols>
  <sheetData>
    <row r="1" customFormat="false" ht="34.5" hidden="false" customHeight="true" outlineLevel="0" collapsed="false">
      <c r="A1" s="2" t="s">
        <v>0</v>
      </c>
      <c r="B1" s="2"/>
      <c r="C1" s="2"/>
      <c r="D1" s="2"/>
      <c r="E1" s="2"/>
      <c r="F1" s="2"/>
    </row>
    <row r="3" customFormat="false" ht="15" hidden="false" customHeight="false" outlineLevel="0" collapsed="false">
      <c r="A3" s="0" t="s">
        <v>1</v>
      </c>
      <c r="E3" s="0" t="s">
        <v>2</v>
      </c>
    </row>
    <row r="4" customFormat="false" ht="15" hidden="false" customHeight="false" outlineLevel="0" collapsed="false">
      <c r="A4" s="0" t="s">
        <v>3</v>
      </c>
    </row>
    <row r="6" customFormat="false" ht="15" hidden="false" customHeight="false" outlineLevel="0" collapsed="false">
      <c r="A6" s="0" t="s">
        <v>4</v>
      </c>
      <c r="E6" s="0" t="s">
        <v>5</v>
      </c>
    </row>
    <row r="8" customFormat="false" ht="15" hidden="false" customHeight="false" outlineLevel="0" collapsed="false">
      <c r="A8" s="3" t="s">
        <v>6</v>
      </c>
      <c r="B8" s="3"/>
      <c r="C8" s="3"/>
      <c r="D8" s="3"/>
      <c r="E8" s="3"/>
      <c r="F8" s="3"/>
    </row>
    <row r="10" customFormat="false" ht="15" hidden="false" customHeight="false" outlineLevel="0" collapsed="false">
      <c r="B10" s="4"/>
      <c r="F10" s="5"/>
    </row>
    <row r="11" customFormat="false" ht="15" hidden="false" customHeight="false" outlineLevel="0" collapsed="false">
      <c r="A11" s="0" t="s">
        <v>7</v>
      </c>
      <c r="B11" s="6"/>
      <c r="F11" s="1" t="n">
        <f aca="false">120*44*4</f>
        <v>21120</v>
      </c>
    </row>
    <row r="12" customFormat="false" ht="15" hidden="false" customHeight="false" outlineLevel="0" collapsed="false">
      <c r="A12" s="0" t="s">
        <v>8</v>
      </c>
      <c r="B12" s="6"/>
      <c r="F12" s="1" t="n">
        <f aca="false">+F11*6%</f>
        <v>1267.2</v>
      </c>
    </row>
    <row r="13" customFormat="false" ht="15" hidden="false" customHeight="false" outlineLevel="0" collapsed="false">
      <c r="A13" s="0" t="s">
        <v>9</v>
      </c>
      <c r="B13" s="6"/>
      <c r="F13" s="1" t="n">
        <f aca="false">+F11*10%</f>
        <v>2112</v>
      </c>
    </row>
    <row r="14" customFormat="false" ht="15.75" hidden="false" customHeight="false" outlineLevel="0" collapsed="false">
      <c r="B14" s="6"/>
      <c r="F14" s="7" t="n">
        <f aca="false">SUM(F11:F13)</f>
        <v>24499.2</v>
      </c>
    </row>
    <row r="15" customFormat="false" ht="15.75" hidden="false" customHeight="false" outlineLevel="0" collapsed="false"/>
    <row r="16" customFormat="false" ht="15" hidden="false" customHeight="false" outlineLevel="0" collapsed="false">
      <c r="A16" s="3" t="s">
        <v>10</v>
      </c>
      <c r="B16" s="3"/>
      <c r="C16" s="3"/>
      <c r="D16" s="3"/>
      <c r="E16" s="3"/>
      <c r="F16" s="3"/>
    </row>
    <row r="18" customFormat="false" ht="15" hidden="false" customHeight="false" outlineLevel="0" collapsed="false">
      <c r="A18" s="0" t="s">
        <v>11</v>
      </c>
      <c r="D18" s="1" t="n">
        <f aca="false">+F14</f>
        <v>24499.2</v>
      </c>
      <c r="E18" s="0" t="s">
        <v>12</v>
      </c>
      <c r="F18" s="1" t="n">
        <f aca="false">+D18*3</f>
        <v>73497.6</v>
      </c>
    </row>
    <row r="20" customFormat="false" ht="15" hidden="false" customHeight="false" outlineLevel="0" collapsed="false">
      <c r="A20" s="0" t="s">
        <v>13</v>
      </c>
      <c r="D20" s="1" t="n">
        <f aca="false">+D18</f>
        <v>24499.2</v>
      </c>
      <c r="E20" s="0" t="s">
        <v>14</v>
      </c>
      <c r="F20" s="1" t="n">
        <f aca="false">+D20</f>
        <v>24499.2</v>
      </c>
    </row>
    <row r="21" customFormat="false" ht="15" hidden="false" customHeight="false" outlineLevel="0" collapsed="false">
      <c r="A21" s="0" t="s">
        <v>15</v>
      </c>
      <c r="D21" s="1" t="n">
        <f aca="false">+F20</f>
        <v>24499.2</v>
      </c>
      <c r="E21" s="0" t="s">
        <v>16</v>
      </c>
      <c r="F21" s="1" t="n">
        <f aca="false">+D21/12</f>
        <v>2041.6</v>
      </c>
    </row>
    <row r="23" customFormat="false" ht="15" hidden="false" customHeight="false" outlineLevel="0" collapsed="false">
      <c r="A23" s="0" t="s">
        <v>17</v>
      </c>
      <c r="D23" s="1" t="n">
        <f aca="false">+D24</f>
        <v>24499.2</v>
      </c>
      <c r="E23" s="0" t="s">
        <v>18</v>
      </c>
      <c r="F23" s="1" t="n">
        <f aca="false">+D23*0.2</f>
        <v>4899.84</v>
      </c>
    </row>
    <row r="24" customFormat="false" ht="15" hidden="false" customHeight="false" outlineLevel="0" collapsed="false">
      <c r="A24" s="0" t="s">
        <v>19</v>
      </c>
      <c r="D24" s="1" t="n">
        <f aca="false">+D21</f>
        <v>24499.2</v>
      </c>
      <c r="E24" s="0" t="s">
        <v>20</v>
      </c>
      <c r="F24" s="1" t="n">
        <f aca="false">+D24*0.8</f>
        <v>19599.36</v>
      </c>
    </row>
    <row r="25" customFormat="false" ht="15" hidden="false" customHeight="false" outlineLevel="0" collapsed="false">
      <c r="A25" s="0" t="s">
        <v>21</v>
      </c>
      <c r="D25" s="1" t="n">
        <f aca="false">+F24</f>
        <v>19599.36</v>
      </c>
      <c r="E25" s="0" t="s">
        <v>16</v>
      </c>
      <c r="F25" s="1" t="n">
        <f aca="false">+D25/12</f>
        <v>1633.28</v>
      </c>
    </row>
    <row r="27" customFormat="false" ht="15" hidden="false" customHeight="false" outlineLevel="0" collapsed="false">
      <c r="A27" s="0" t="s">
        <v>22</v>
      </c>
      <c r="D27" s="1" t="n">
        <f aca="false">+D23</f>
        <v>24499.2</v>
      </c>
      <c r="E27" s="0" t="s">
        <v>23</v>
      </c>
      <c r="F27" s="1" t="n">
        <f aca="false">+D27*0.433333333333333</f>
        <v>10616.32</v>
      </c>
    </row>
    <row r="29" customFormat="false" ht="15" hidden="false" customHeight="false" outlineLevel="0" collapsed="false">
      <c r="A29" s="0" t="s">
        <v>24</v>
      </c>
      <c r="D29" s="0" t="s">
        <v>25</v>
      </c>
      <c r="F29" s="1" t="n">
        <f aca="false">+F14*14*(0.433333333333333)/25</f>
        <v>5945.1392</v>
      </c>
    </row>
    <row r="31" customFormat="false" ht="15" hidden="false" customHeight="false" outlineLevel="0" collapsed="false">
      <c r="A31" s="0" t="s">
        <v>26</v>
      </c>
    </row>
    <row r="32" customFormat="false" ht="15" hidden="false" customHeight="false" outlineLevel="0" collapsed="false">
      <c r="A32" s="0" t="s">
        <v>27</v>
      </c>
      <c r="D32" s="1" t="n">
        <f aca="false">+F14</f>
        <v>24499.2</v>
      </c>
      <c r="E32" s="0" t="s">
        <v>28</v>
      </c>
      <c r="F32" s="1" t="n">
        <f aca="false">+D32*7.25</f>
        <v>177619.2</v>
      </c>
    </row>
    <row r="33" customFormat="false" ht="15" hidden="false" customHeight="false" outlineLevel="0" collapsed="false">
      <c r="A33" s="0" t="s">
        <v>29</v>
      </c>
      <c r="C33" s="1" t="n">
        <f aca="false">+F18</f>
        <v>73497.6</v>
      </c>
      <c r="D33" s="1" t="n">
        <f aca="false">+F20</f>
        <v>24499.2</v>
      </c>
      <c r="E33" s="1" t="n">
        <f aca="false">+F24</f>
        <v>19599.36</v>
      </c>
      <c r="F33" s="1" t="n">
        <f aca="false">SUM(C33:E33)</f>
        <v>117596.16</v>
      </c>
    </row>
    <row r="35" customFormat="false" ht="15" hidden="false" customHeight="false" outlineLevel="0" collapsed="false">
      <c r="A35" s="0" t="s">
        <v>30</v>
      </c>
      <c r="C35" s="0" t="s">
        <v>31</v>
      </c>
      <c r="F35" s="8" t="n">
        <f aca="false">50%*(+F18+F20+F24)</f>
        <v>58798.08</v>
      </c>
    </row>
    <row r="36" customFormat="false" ht="15" hidden="false" customHeight="false" outlineLevel="0" collapsed="false">
      <c r="F36" s="1" t="n">
        <f aca="false">SUM(F18:F35)</f>
        <v>496745.7792</v>
      </c>
    </row>
    <row r="37" customFormat="false" ht="15" hidden="false" customHeight="false" outlineLevel="0" collapsed="false">
      <c r="A37" s="0" t="s">
        <v>32</v>
      </c>
      <c r="E37" s="9" t="n">
        <v>3.159</v>
      </c>
      <c r="F37" s="1" t="n">
        <f aca="false">+F36*E37</f>
        <v>1569219.9164928</v>
      </c>
    </row>
    <row r="38" s="10" customFormat="true" ht="15.75" hidden="false" customHeight="false" outlineLevel="0" collapsed="false">
      <c r="A38" s="10" t="s">
        <v>33</v>
      </c>
      <c r="F38" s="11" t="n">
        <f aca="false">SUM(F36:F37)</f>
        <v>2065965.6956928</v>
      </c>
    </row>
    <row r="39" customFormat="false" ht="15.75" hidden="false" customHeight="false" outlineLevel="0" collapsed="false"/>
    <row r="40" customFormat="false" ht="15" hidden="false" customHeight="false" outlineLevel="0" collapsed="false">
      <c r="A40" s="0" t="s">
        <v>34</v>
      </c>
    </row>
    <row r="42" customFormat="false" ht="15" hidden="false" customHeight="false" outlineLevel="0" collapsed="false">
      <c r="B42" s="12" t="s">
        <v>35</v>
      </c>
      <c r="C42" s="12" t="s">
        <v>36</v>
      </c>
      <c r="D42" s="12" t="s">
        <v>37</v>
      </c>
      <c r="E42" s="12" t="s">
        <v>38</v>
      </c>
      <c r="F42" s="13" t="s">
        <v>39</v>
      </c>
    </row>
    <row r="43" customFormat="false" ht="15" hidden="false" customHeight="false" outlineLevel="0" collapsed="false">
      <c r="A43" s="0" t="s">
        <v>7</v>
      </c>
      <c r="B43" s="1" t="n">
        <f aca="false">79.82*44*4</f>
        <v>14048.32</v>
      </c>
      <c r="C43" s="1" t="n">
        <f aca="false">86.95*44*4</f>
        <v>15303.2</v>
      </c>
      <c r="D43" s="1" t="n">
        <f aca="false">96*44*4</f>
        <v>16896</v>
      </c>
      <c r="E43" s="1" t="n">
        <f aca="false">100*44*4</f>
        <v>17600</v>
      </c>
      <c r="F43" s="1" t="n">
        <f aca="false">105*44*4</f>
        <v>18480</v>
      </c>
    </row>
    <row r="44" customFormat="false" ht="15" hidden="false" customHeight="false" outlineLevel="0" collapsed="false">
      <c r="A44" s="0" t="s">
        <v>8</v>
      </c>
      <c r="B44" s="1" t="n">
        <f aca="false">+B43*2%</f>
        <v>280.9664</v>
      </c>
      <c r="C44" s="1" t="n">
        <f aca="false">+C43*2%</f>
        <v>306.064</v>
      </c>
      <c r="D44" s="1" t="n">
        <f aca="false">+D43*4%</f>
        <v>675.84</v>
      </c>
      <c r="E44" s="1" t="n">
        <f aca="false">+E43*4%</f>
        <v>704</v>
      </c>
      <c r="F44" s="1" t="n">
        <f aca="false">+F43*4%</f>
        <v>739.2</v>
      </c>
    </row>
    <row r="45" customFormat="false" ht="15" hidden="false" customHeight="false" outlineLevel="0" collapsed="false">
      <c r="A45" s="0" t="s">
        <v>9</v>
      </c>
      <c r="B45" s="1" t="n">
        <f aca="false">+B43*10%</f>
        <v>1404.832</v>
      </c>
      <c r="C45" s="1" t="n">
        <f aca="false">+C43*10%</f>
        <v>1530.32</v>
      </c>
      <c r="D45" s="1" t="n">
        <f aca="false">+D43*10%</f>
        <v>1689.6</v>
      </c>
      <c r="E45" s="1" t="n">
        <f aca="false">+E43*10%</f>
        <v>1760</v>
      </c>
      <c r="F45" s="1" t="n">
        <f aca="false">+F43*10%</f>
        <v>1848</v>
      </c>
    </row>
    <row r="46" customFormat="false" ht="15.75" hidden="false" customHeight="false" outlineLevel="0" collapsed="false">
      <c r="B46" s="7" t="n">
        <f aca="false">SUM(B43:B45)</f>
        <v>15734.1184</v>
      </c>
      <c r="C46" s="7" t="n">
        <f aca="false">SUM(C43:C45)</f>
        <v>17139.584</v>
      </c>
      <c r="D46" s="7" t="n">
        <f aca="false">SUM(D43:D45)</f>
        <v>19261.44</v>
      </c>
      <c r="E46" s="7" t="n">
        <f aca="false">SUM(E43:E45)</f>
        <v>20064</v>
      </c>
      <c r="F46" s="7" t="n">
        <f aca="false">SUM(F43:F45)</f>
        <v>21067.2</v>
      </c>
    </row>
    <row r="47" customFormat="false" ht="15.75" hidden="false" customHeight="false" outlineLevel="0" collapsed="false"/>
    <row r="48" customFormat="false" ht="15" hidden="false" customHeight="false" outlineLevel="0" collapsed="false">
      <c r="B48" s="12" t="s">
        <v>40</v>
      </c>
      <c r="C48" s="12" t="s">
        <v>41</v>
      </c>
    </row>
    <row r="49" customFormat="false" ht="15" hidden="false" customHeight="false" outlineLevel="0" collapsed="false">
      <c r="A49" s="0" t="s">
        <v>7</v>
      </c>
      <c r="B49" s="1" t="n">
        <f aca="false">109*44*4</f>
        <v>19184</v>
      </c>
      <c r="C49" s="1" t="n">
        <f aca="false">120*44*4</f>
        <v>21120</v>
      </c>
    </row>
    <row r="50" customFormat="false" ht="15" hidden="false" customHeight="false" outlineLevel="0" collapsed="false">
      <c r="A50" s="0" t="s">
        <v>8</v>
      </c>
      <c r="B50" s="1" t="n">
        <f aca="false">+B49*4%</f>
        <v>767.36</v>
      </c>
      <c r="C50" s="1" t="n">
        <f aca="false">+C49*6%</f>
        <v>1267.2</v>
      </c>
    </row>
    <row r="51" customFormat="false" ht="15" hidden="false" customHeight="false" outlineLevel="0" collapsed="false">
      <c r="A51" s="0" t="s">
        <v>9</v>
      </c>
      <c r="B51" s="1" t="n">
        <f aca="false">+B49*10%</f>
        <v>1918.4</v>
      </c>
      <c r="C51" s="1" t="n">
        <f aca="false">+C49*10%</f>
        <v>2112</v>
      </c>
    </row>
    <row r="52" customFormat="false" ht="15.75" hidden="false" customHeight="false" outlineLevel="0" collapsed="false">
      <c r="B52" s="7" t="n">
        <f aca="false">SUM(B49:B51)</f>
        <v>21869.76</v>
      </c>
      <c r="C52" s="7" t="n">
        <f aca="false">SUM(C49:C51)</f>
        <v>24499.2</v>
      </c>
    </row>
    <row r="53" customFormat="false" ht="15.75" hidden="false" customHeight="false" outlineLevel="0" collapsed="false"/>
    <row r="54" customFormat="false" ht="30" hidden="false" customHeight="false" outlineLevel="0" collapsed="false">
      <c r="A54" s="14" t="s">
        <v>42</v>
      </c>
      <c r="B54" s="14" t="s">
        <v>43</v>
      </c>
      <c r="C54" s="14" t="s">
        <v>44</v>
      </c>
      <c r="D54" s="14" t="s">
        <v>45</v>
      </c>
      <c r="E54" s="14" t="s">
        <v>46</v>
      </c>
      <c r="F54" s="15" t="s">
        <v>47</v>
      </c>
    </row>
    <row r="55" customFormat="false" ht="15" hidden="false" customHeight="false" outlineLevel="0" collapsed="false">
      <c r="A55" s="16" t="n">
        <v>42552</v>
      </c>
      <c r="B55" s="1" t="n">
        <v>7200</v>
      </c>
      <c r="C55" s="1" t="n">
        <f aca="false">+B46</f>
        <v>15734.1184</v>
      </c>
      <c r="D55" s="1" t="n">
        <f aca="false">+C55-B55</f>
        <v>8534.1184</v>
      </c>
      <c r="E55" s="17" t="n">
        <v>4.3113</v>
      </c>
      <c r="F55" s="1" t="n">
        <f aca="false">+E55*D55</f>
        <v>36793.14465792</v>
      </c>
    </row>
    <row r="56" customFormat="false" ht="15" hidden="false" customHeight="false" outlineLevel="0" collapsed="false">
      <c r="A56" s="16" t="n">
        <v>42583</v>
      </c>
      <c r="B56" s="1" t="n">
        <f aca="false">+B55</f>
        <v>7200</v>
      </c>
      <c r="C56" s="1" t="n">
        <f aca="false">+C55</f>
        <v>15734.1184</v>
      </c>
      <c r="D56" s="1" t="n">
        <f aca="false">+C56-B56</f>
        <v>8534.1184</v>
      </c>
      <c r="E56" s="17" t="n">
        <v>4.2849</v>
      </c>
      <c r="F56" s="1" t="n">
        <f aca="false">+E56*D56</f>
        <v>36567.84393216</v>
      </c>
    </row>
    <row r="57" customFormat="false" ht="15" hidden="false" customHeight="false" outlineLevel="0" collapsed="false">
      <c r="A57" s="16" t="n">
        <v>42614</v>
      </c>
      <c r="B57" s="1" t="n">
        <f aca="false">+B56</f>
        <v>7200</v>
      </c>
      <c r="C57" s="1" t="n">
        <f aca="false">+C46</f>
        <v>17139.584</v>
      </c>
      <c r="D57" s="1" t="n">
        <f aca="false">+C57-B57</f>
        <v>9939.584</v>
      </c>
      <c r="E57" s="17" t="n">
        <v>4.2593</v>
      </c>
      <c r="F57" s="1" t="n">
        <f aca="false">+E57*D57</f>
        <v>42335.6701312</v>
      </c>
    </row>
    <row r="58" customFormat="false" ht="15" hidden="false" customHeight="false" outlineLevel="0" collapsed="false">
      <c r="A58" s="16" t="n">
        <v>42644</v>
      </c>
      <c r="B58" s="1" t="n">
        <f aca="false">+B57</f>
        <v>7200</v>
      </c>
      <c r="C58" s="1" t="n">
        <f aca="false">+C57</f>
        <v>17139.584</v>
      </c>
      <c r="D58" s="1" t="n">
        <f aca="false">+C58-B58</f>
        <v>9939.584</v>
      </c>
      <c r="E58" s="17" t="n">
        <v>4.2359</v>
      </c>
      <c r="F58" s="1" t="n">
        <f aca="false">+E58*D58</f>
        <v>42103.0838656</v>
      </c>
    </row>
    <row r="59" customFormat="false" ht="15" hidden="false" customHeight="false" outlineLevel="0" collapsed="false">
      <c r="A59" s="16" t="n">
        <v>42675</v>
      </c>
      <c r="B59" s="1" t="n">
        <f aca="false">+B58</f>
        <v>7200</v>
      </c>
      <c r="C59" s="1" t="n">
        <f aca="false">+C58</f>
        <v>17139.584</v>
      </c>
      <c r="D59" s="1" t="n">
        <f aca="false">+C59-B59</f>
        <v>9939.584</v>
      </c>
      <c r="E59" s="17" t="n">
        <v>4.2139</v>
      </c>
      <c r="F59" s="1" t="n">
        <f aca="false">+E59*D59</f>
        <v>41884.4130176</v>
      </c>
    </row>
    <row r="60" customFormat="false" ht="15" hidden="false" customHeight="false" outlineLevel="0" collapsed="false">
      <c r="A60" s="16" t="n">
        <v>42705</v>
      </c>
      <c r="B60" s="1" t="n">
        <f aca="false">+B59</f>
        <v>7200</v>
      </c>
      <c r="C60" s="1" t="n">
        <f aca="false">+C59</f>
        <v>17139.584</v>
      </c>
      <c r="D60" s="1" t="n">
        <f aca="false">+C60-B60</f>
        <v>9939.584</v>
      </c>
      <c r="E60" s="17" t="n">
        <v>4.193</v>
      </c>
      <c r="F60" s="1" t="n">
        <f aca="false">+E60*D60</f>
        <v>41676.675712</v>
      </c>
    </row>
    <row r="61" customFormat="false" ht="15" hidden="false" customHeight="false" outlineLevel="0" collapsed="false">
      <c r="A61" s="16" t="n">
        <v>42736</v>
      </c>
      <c r="B61" s="1" t="n">
        <f aca="false">+B60</f>
        <v>7200</v>
      </c>
      <c r="C61" s="1" t="n">
        <f aca="false">+D46</f>
        <v>19261.44</v>
      </c>
      <c r="D61" s="1" t="n">
        <f aca="false">+C61-B61</f>
        <v>12061.44</v>
      </c>
      <c r="E61" s="17" t="n">
        <v>4.1716</v>
      </c>
      <c r="F61" s="1" t="n">
        <f aca="false">+E61*D61</f>
        <v>50315.503104</v>
      </c>
    </row>
    <row r="62" customFormat="false" ht="15" hidden="false" customHeight="false" outlineLevel="0" collapsed="false">
      <c r="A62" s="16" t="n">
        <v>42767</v>
      </c>
      <c r="B62" s="1" t="n">
        <f aca="false">+B61</f>
        <v>7200</v>
      </c>
      <c r="C62" s="1" t="n">
        <f aca="false">+C61</f>
        <v>19261.44</v>
      </c>
      <c r="D62" s="1" t="n">
        <f aca="false">+C62-B62</f>
        <v>12061.44</v>
      </c>
      <c r="E62" s="17" t="n">
        <v>4.1523</v>
      </c>
      <c r="F62" s="1" t="n">
        <f aca="false">+E62*D62</f>
        <v>50082.717312</v>
      </c>
    </row>
    <row r="63" customFormat="false" ht="15" hidden="false" customHeight="false" outlineLevel="0" collapsed="false">
      <c r="A63" s="16" t="n">
        <v>42795</v>
      </c>
      <c r="B63" s="1" t="n">
        <f aca="false">+B62</f>
        <v>7200</v>
      </c>
      <c r="C63" s="1" t="n">
        <f aca="false">+C62</f>
        <v>19261.44</v>
      </c>
      <c r="D63" s="1" t="n">
        <f aca="false">+C63-B63</f>
        <v>12061.44</v>
      </c>
      <c r="E63" s="17" t="n">
        <v>4.1324</v>
      </c>
      <c r="F63" s="1" t="n">
        <f aca="false">+E63*D63</f>
        <v>49842.694656</v>
      </c>
    </row>
    <row r="64" customFormat="false" ht="15" hidden="false" customHeight="false" outlineLevel="0" collapsed="false">
      <c r="A64" s="16" t="n">
        <v>42826</v>
      </c>
      <c r="B64" s="1" t="n">
        <f aca="false">+B63</f>
        <v>7200</v>
      </c>
      <c r="C64" s="1" t="n">
        <f aca="false">+E46</f>
        <v>20064</v>
      </c>
      <c r="D64" s="1" t="n">
        <f aca="false">+C64-B64</f>
        <v>12864</v>
      </c>
      <c r="E64" s="17" t="n">
        <v>4.1128</v>
      </c>
      <c r="F64" s="1" t="n">
        <f aca="false">+E64*D64</f>
        <v>52907.0592</v>
      </c>
    </row>
    <row r="65" customFormat="false" ht="15" hidden="false" customHeight="false" outlineLevel="0" collapsed="false">
      <c r="A65" s="16" t="n">
        <v>42856</v>
      </c>
      <c r="B65" s="1" t="n">
        <f aca="false">+B64</f>
        <v>7200</v>
      </c>
      <c r="C65" s="1" t="n">
        <f aca="false">+C64</f>
        <v>20064</v>
      </c>
      <c r="D65" s="1" t="n">
        <f aca="false">+C65-B65</f>
        <v>12864</v>
      </c>
      <c r="E65" s="17" t="n">
        <v>4.093</v>
      </c>
      <c r="F65" s="1" t="n">
        <f aca="false">+E65*D65</f>
        <v>52652.352</v>
      </c>
    </row>
    <row r="66" customFormat="false" ht="15" hidden="false" customHeight="false" outlineLevel="0" collapsed="false">
      <c r="A66" s="16" t="n">
        <v>42887</v>
      </c>
      <c r="B66" s="1" t="n">
        <f aca="false">+B65</f>
        <v>7200</v>
      </c>
      <c r="C66" s="1" t="n">
        <f aca="false">+C65</f>
        <v>20064</v>
      </c>
      <c r="D66" s="1" t="n">
        <f aca="false">+C66-B66</f>
        <v>12864</v>
      </c>
      <c r="E66" s="17" t="n">
        <v>4.0734</v>
      </c>
      <c r="F66" s="1" t="n">
        <f aca="false">+E66*D66</f>
        <v>52400.2176</v>
      </c>
    </row>
    <row r="67" customFormat="false" ht="15" hidden="false" customHeight="false" outlineLevel="0" collapsed="false">
      <c r="A67" s="16" t="n">
        <v>42917</v>
      </c>
      <c r="B67" s="1" t="n">
        <f aca="false">+B66</f>
        <v>7200</v>
      </c>
      <c r="C67" s="1" t="n">
        <f aca="false">+F46</f>
        <v>21067.2</v>
      </c>
      <c r="D67" s="1" t="n">
        <f aca="false">+C67-B67</f>
        <v>13867.2</v>
      </c>
      <c r="E67" s="17" t="n">
        <v>4.0537</v>
      </c>
      <c r="F67" s="1" t="n">
        <f aca="false">+E67*D67</f>
        <v>56213.46864</v>
      </c>
    </row>
    <row r="68" customFormat="false" ht="15" hidden="false" customHeight="false" outlineLevel="0" collapsed="false">
      <c r="A68" s="16" t="n">
        <v>42948</v>
      </c>
      <c r="B68" s="1" t="n">
        <f aca="false">+B67</f>
        <v>7200</v>
      </c>
      <c r="C68" s="1" t="n">
        <f aca="false">+C67</f>
        <v>21067.2</v>
      </c>
      <c r="D68" s="1" t="n">
        <f aca="false">+C68-B68</f>
        <v>13867.2</v>
      </c>
      <c r="E68" s="17" t="n">
        <v>4.0338</v>
      </c>
      <c r="F68" s="1" t="n">
        <f aca="false">+E68*D68</f>
        <v>55937.51136</v>
      </c>
    </row>
    <row r="69" customFormat="false" ht="15" hidden="false" customHeight="false" outlineLevel="0" collapsed="false">
      <c r="A69" s="16" t="n">
        <v>42979</v>
      </c>
      <c r="B69" s="1" t="n">
        <f aca="false">+B68</f>
        <v>7200</v>
      </c>
      <c r="C69" s="1" t="n">
        <f aca="false">+B52</f>
        <v>21869.76</v>
      </c>
      <c r="D69" s="1" t="n">
        <f aca="false">+C69-B69</f>
        <v>14669.76</v>
      </c>
      <c r="E69" s="17" t="n">
        <v>4.0142</v>
      </c>
      <c r="F69" s="1" t="n">
        <f aca="false">+E69*D69</f>
        <v>58887.350592</v>
      </c>
    </row>
    <row r="70" customFormat="false" ht="15" hidden="false" customHeight="false" outlineLevel="0" collapsed="false">
      <c r="A70" s="16" t="n">
        <v>43009</v>
      </c>
      <c r="B70" s="1" t="n">
        <f aca="false">+B69</f>
        <v>7200</v>
      </c>
      <c r="C70" s="1" t="n">
        <f aca="false">+C69</f>
        <v>21869.76</v>
      </c>
      <c r="D70" s="1" t="n">
        <f aca="false">+C70-B70</f>
        <v>14669.76</v>
      </c>
      <c r="E70" s="17" t="n">
        <v>3.9941</v>
      </c>
      <c r="F70" s="1" t="n">
        <f aca="false">+E70*D70</f>
        <v>58592.488416</v>
      </c>
    </row>
    <row r="71" customFormat="false" ht="15" hidden="false" customHeight="false" outlineLevel="0" collapsed="false">
      <c r="A71" s="16" t="n">
        <v>43040</v>
      </c>
      <c r="B71" s="1" t="n">
        <f aca="false">+B70</f>
        <v>7200</v>
      </c>
      <c r="C71" s="1" t="n">
        <f aca="false">+C70</f>
        <v>21869.76</v>
      </c>
      <c r="D71" s="1" t="n">
        <f aca="false">+C71-B71</f>
        <v>14669.76</v>
      </c>
      <c r="E71" s="17" t="n">
        <v>3.9721</v>
      </c>
      <c r="F71" s="1" t="n">
        <f aca="false">+E71*D71</f>
        <v>58269.753696</v>
      </c>
    </row>
    <row r="72" customFormat="false" ht="15" hidden="false" customHeight="false" outlineLevel="0" collapsed="false">
      <c r="A72" s="16" t="n">
        <v>43070</v>
      </c>
      <c r="B72" s="1" t="n">
        <f aca="false">+B71</f>
        <v>7200</v>
      </c>
      <c r="C72" s="1" t="n">
        <f aca="false">+C71</f>
        <v>21869.76</v>
      </c>
      <c r="D72" s="1" t="n">
        <f aca="false">+C72-B72</f>
        <v>14669.76</v>
      </c>
      <c r="E72" s="17" t="n">
        <v>3.9506</v>
      </c>
      <c r="F72" s="1" t="n">
        <f aca="false">+E72*D72</f>
        <v>57954.353856</v>
      </c>
    </row>
    <row r="73" customFormat="false" ht="15" hidden="false" customHeight="false" outlineLevel="0" collapsed="false">
      <c r="A73" s="16" t="n">
        <v>43101</v>
      </c>
      <c r="B73" s="1" t="n">
        <f aca="false">+B72</f>
        <v>7200</v>
      </c>
      <c r="C73" s="1" t="n">
        <f aca="false">+C52</f>
        <v>24499.2</v>
      </c>
      <c r="D73" s="1" t="n">
        <f aca="false">+C73-B73</f>
        <v>17299.2</v>
      </c>
      <c r="E73" s="17" t="n">
        <v>3.9287</v>
      </c>
      <c r="F73" s="1" t="n">
        <f aca="false">+E73*D73</f>
        <v>67963.36704</v>
      </c>
    </row>
    <row r="74" customFormat="false" ht="15" hidden="false" customHeight="false" outlineLevel="0" collapsed="false">
      <c r="A74" s="16" t="n">
        <v>43132</v>
      </c>
      <c r="B74" s="1" t="n">
        <f aca="false">+B73</f>
        <v>7200</v>
      </c>
      <c r="C74" s="1" t="n">
        <f aca="false">+C73</f>
        <v>24499.2</v>
      </c>
      <c r="D74" s="1" t="n">
        <f aca="false">+C74-B74</f>
        <v>17299.2</v>
      </c>
      <c r="E74" s="17" t="n">
        <v>3.907</v>
      </c>
      <c r="F74" s="1" t="n">
        <f aca="false">+E74*D74</f>
        <v>67587.9744</v>
      </c>
    </row>
    <row r="75" customFormat="false" ht="15" hidden="false" customHeight="false" outlineLevel="0" collapsed="false">
      <c r="A75" s="16" t="n">
        <v>43160</v>
      </c>
      <c r="B75" s="1" t="n">
        <f aca="false">+B74</f>
        <v>7200</v>
      </c>
      <c r="C75" s="1" t="n">
        <f aca="false">+C74</f>
        <v>24499.2</v>
      </c>
      <c r="D75" s="1" t="n">
        <f aca="false">+C75-B75</f>
        <v>17299.2</v>
      </c>
      <c r="E75" s="17" t="n">
        <v>3.8831</v>
      </c>
      <c r="F75" s="1" t="n">
        <f aca="false">+E75*D75</f>
        <v>67174.52352</v>
      </c>
    </row>
    <row r="76" customFormat="false" ht="15" hidden="false" customHeight="false" outlineLevel="0" collapsed="false">
      <c r="A76" s="16" t="n">
        <v>43191</v>
      </c>
      <c r="B76" s="1" t="n">
        <f aca="false">+B75</f>
        <v>7200</v>
      </c>
      <c r="C76" s="1" t="n">
        <f aca="false">+C75</f>
        <v>24499.2</v>
      </c>
      <c r="D76" s="1" t="n">
        <f aca="false">+C76-B76</f>
        <v>17299.2</v>
      </c>
      <c r="E76" s="17" t="n">
        <v>3.8611</v>
      </c>
      <c r="F76" s="1" t="n">
        <f aca="false">+E76*D76</f>
        <v>66793.94112</v>
      </c>
    </row>
    <row r="77" customFormat="false" ht="15" hidden="false" customHeight="false" outlineLevel="0" collapsed="false">
      <c r="A77" s="16" t="n">
        <v>43221</v>
      </c>
      <c r="B77" s="1" t="n">
        <f aca="false">+B76</f>
        <v>7200</v>
      </c>
      <c r="C77" s="1" t="n">
        <f aca="false">+C76</f>
        <v>24499.2</v>
      </c>
      <c r="D77" s="1" t="n">
        <f aca="false">+C77-B77</f>
        <v>17299.2</v>
      </c>
      <c r="E77" s="17" t="n">
        <v>3.8358</v>
      </c>
      <c r="F77" s="1" t="n">
        <f aca="false">+E77*D77</f>
        <v>66356.27136</v>
      </c>
    </row>
    <row r="78" customFormat="false" ht="15.75" hidden="false" customHeight="false" outlineLevel="0" collapsed="false">
      <c r="D78" s="7" t="n">
        <f aca="false">SUM(D55:D77)</f>
        <v>304512.3328</v>
      </c>
      <c r="F78" s="7" t="n">
        <f aca="false">SUM(F55:F77)</f>
        <v>1231292.37918848</v>
      </c>
    </row>
    <row r="79" customFormat="false" ht="15.75" hidden="false" customHeight="false" outlineLevel="0" collapsed="false"/>
    <row r="80" customFormat="false" ht="15" hidden="false" customHeight="false" outlineLevel="0" collapsed="false">
      <c r="A80" s="0" t="s">
        <v>48</v>
      </c>
      <c r="F80" s="1" t="n">
        <f aca="false">+D78</f>
        <v>304512.3328</v>
      </c>
    </row>
    <row r="81" customFormat="false" ht="15" hidden="false" customHeight="false" outlineLevel="0" collapsed="false">
      <c r="A81" s="0" t="s">
        <v>49</v>
      </c>
      <c r="F81" s="1" t="n">
        <f aca="false">+F78</f>
        <v>1231292.37918848</v>
      </c>
    </row>
    <row r="82" s="10" customFormat="true" ht="15.75" hidden="false" customHeight="false" outlineLevel="0" collapsed="false">
      <c r="A82" s="10" t="s">
        <v>50</v>
      </c>
      <c r="F82" s="11" t="n">
        <f aca="false">SUM(F80:F81)</f>
        <v>1535804.71198848</v>
      </c>
    </row>
    <row r="83" customFormat="false" ht="15.75" hidden="false" customHeight="false" outlineLevel="0" collapsed="false"/>
    <row r="84" customFormat="false" ht="15" hidden="false" customHeight="false" outlineLevel="0" collapsed="false">
      <c r="A84" s="3" t="s">
        <v>51</v>
      </c>
      <c r="B84" s="3"/>
      <c r="C84" s="3"/>
      <c r="D84" s="3"/>
      <c r="E84" s="3"/>
      <c r="F84" s="3"/>
    </row>
    <row r="86" customFormat="false" ht="15" hidden="false" customHeight="false" outlineLevel="0" collapsed="false">
      <c r="A86" s="0" t="str">
        <f aca="false">+A38</f>
        <v>Total Rubros 1 a 7 reexp en $ al 31/07/2024</v>
      </c>
      <c r="F86" s="1" t="n">
        <f aca="false">+F38</f>
        <v>2065965.6956928</v>
      </c>
    </row>
    <row r="87" customFormat="false" ht="15" hidden="false" customHeight="false" outlineLevel="0" collapsed="false">
      <c r="A87" s="0" t="str">
        <f aca="false">+A82</f>
        <v>Total Rubro 8 reexp en $ al 31/07/2024</v>
      </c>
      <c r="F87" s="1" t="n">
        <f aca="false">+F82</f>
        <v>1535804.71198848</v>
      </c>
    </row>
    <row r="88" s="10" customFormat="true" ht="15.75" hidden="false" customHeight="false" outlineLevel="0" collapsed="false">
      <c r="A88" s="10" t="s">
        <v>52</v>
      </c>
      <c r="F88" s="11" t="n">
        <f aca="false">SUM(F86:F87)</f>
        <v>3601770.40768128</v>
      </c>
    </row>
    <row r="89" customFormat="false" ht="15.75" hidden="false" customHeight="false" outlineLevel="0" collapsed="false"/>
  </sheetData>
  <mergeCells count="4">
    <mergeCell ref="A1:F1"/>
    <mergeCell ref="A8:F8"/>
    <mergeCell ref="A16:F16"/>
    <mergeCell ref="A84:F8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5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2024-08-08T15:13:44Z</dcterms:created>
  <dc:creator>1</dc:creator>
  <dc:description/>
  <dc:language>es-AR</dc:language>
  <cp:lastModifiedBy/>
  <dcterms:modified xsi:type="dcterms:W3CDTF">2024-09-02T10:28:45Z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